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3397" windowHeight="11717"/>
  </bookViews>
  <sheets>
    <sheet name="Spiral" sheetId="1" r:id="rId1"/>
    <sheet name="Notes" sheetId="3" r:id="rId2"/>
    <sheet name="Plot" sheetId="2" r:id="rId3"/>
  </sheets>
  <calcPr calcId="145621"/>
</workbook>
</file>

<file path=xl/calcChain.xml><?xml version="1.0" encoding="utf-8"?>
<calcChain xmlns="http://schemas.openxmlformats.org/spreadsheetml/2006/main">
  <c r="G24" i="1" l="1"/>
  <c r="C35" i="1" s="1"/>
  <c r="G28" i="1"/>
  <c r="G29" i="1" s="1"/>
  <c r="G21" i="1"/>
  <c r="G26" i="1"/>
  <c r="C43" i="1" l="1"/>
  <c r="C41" i="1"/>
  <c r="C40" i="1"/>
  <c r="C37" i="1"/>
  <c r="C36" i="1"/>
  <c r="C44" i="1"/>
  <c r="C42" i="1"/>
  <c r="C39" i="1"/>
  <c r="C38" i="1"/>
  <c r="G44" i="1"/>
  <c r="G30" i="1" l="1"/>
  <c r="E44" i="1" s="1"/>
  <c r="G27" i="1"/>
  <c r="G22" i="1" s="1"/>
  <c r="E43" i="1" l="1"/>
  <c r="G43" i="1"/>
  <c r="G40" i="1"/>
  <c r="G42" i="1"/>
  <c r="E37" i="1"/>
  <c r="E42" i="1"/>
  <c r="E35" i="1"/>
  <c r="E36" i="1"/>
  <c r="E41" i="1"/>
  <c r="E39" i="1"/>
  <c r="E38" i="1"/>
  <c r="E40" i="1"/>
  <c r="G38" i="1"/>
  <c r="G36" i="1"/>
  <c r="G41" i="1"/>
  <c r="G39" i="1"/>
  <c r="G37" i="1"/>
  <c r="G35" i="1"/>
</calcChain>
</file>

<file path=xl/sharedStrings.xml><?xml version="1.0" encoding="utf-8"?>
<sst xmlns="http://schemas.openxmlformats.org/spreadsheetml/2006/main" count="51" uniqueCount="49">
  <si>
    <t>x =</t>
  </si>
  <si>
    <t>∆ =</t>
  </si>
  <si>
    <t>Ts =</t>
  </si>
  <si>
    <t>R =</t>
  </si>
  <si>
    <t>Radius @ SC</t>
  </si>
  <si>
    <t>Y =</t>
  </si>
  <si>
    <t>Tangent distance TS to PI</t>
  </si>
  <si>
    <t>Radius plus Offset @ PC</t>
  </si>
  <si>
    <t>Tangent Offset @ PC</t>
  </si>
  <si>
    <t>Tangent Offset @ SC</t>
  </si>
  <si>
    <t>X  =</t>
  </si>
  <si>
    <t>Tangent dist from TS to station point</t>
  </si>
  <si>
    <t>y =</t>
  </si>
  <si>
    <t>Enter</t>
  </si>
  <si>
    <t>Offset from tangent</t>
  </si>
  <si>
    <t>chart</t>
  </si>
  <si>
    <t>L =</t>
  </si>
  <si>
    <t>Spiral Length</t>
  </si>
  <si>
    <t>k =</t>
  </si>
  <si>
    <t>Central angle of spiral  (degrees)</t>
  </si>
  <si>
    <t>Station</t>
  </si>
  <si>
    <t>Distance on tangent</t>
  </si>
  <si>
    <t xml:space="preserve"> Ts to "x"</t>
  </si>
  <si>
    <t>Notation follows the AREA Manual as close as is practical</t>
  </si>
  <si>
    <t>"r"</t>
  </si>
  <si>
    <t>radius</t>
  </si>
  <si>
    <r>
      <t>The term y=kx</t>
    </r>
    <r>
      <rPr>
        <sz val="11"/>
        <color theme="1"/>
        <rFont val="Calibri"/>
        <family val="2"/>
      </rPr>
      <t>³ and its transposition k=y/x³ are used for the cubic spriral function.</t>
    </r>
  </si>
  <si>
    <t>Tangent offset @ station point</t>
  </si>
  <si>
    <t>R1</t>
  </si>
  <si>
    <t>R2</t>
  </si>
  <si>
    <t>Tangent dist TS to SC</t>
  </si>
  <si>
    <t>Tangent dist TS to PC</t>
  </si>
  <si>
    <r>
      <t>Cubic constant  (k=Y/X</t>
    </r>
    <r>
      <rPr>
        <sz val="11"/>
        <color theme="1"/>
        <rFont val="Calibri"/>
        <family val="2"/>
      </rPr>
      <t>³)</t>
    </r>
  </si>
  <si>
    <t>Ts to "y"</t>
  </si>
  <si>
    <t>This sheet is intended to provide a spiral transition from a tangent (straight) track to a fixed radius curve.</t>
  </si>
  <si>
    <t>The value of "X" at the end of the spiral is:</t>
  </si>
  <si>
    <t>The value of "Y" at the end of the spiral is:</t>
  </si>
  <si>
    <t>The value of "Yo" at the PC point of the spiral is:</t>
  </si>
  <si>
    <r>
      <t xml:space="preserve">The value of "r" at any point along spiral is: </t>
    </r>
    <r>
      <rPr>
        <i/>
        <sz val="11"/>
        <color theme="1"/>
        <rFont val="Calibri"/>
        <family val="2"/>
        <scheme val="minor"/>
      </rPr>
      <t>This is not used here</t>
    </r>
  </si>
  <si>
    <t>R3</t>
  </si>
  <si>
    <r>
      <t xml:space="preserve">The angle [ </t>
    </r>
    <r>
      <rPr>
        <sz val="11"/>
        <color theme="1"/>
        <rFont val="Calibri"/>
        <family val="2"/>
      </rPr>
      <t>∆ ] (rads) = L / 2R  e.g.,  (L/2R) * 180/PI</t>
    </r>
  </si>
  <si>
    <r>
      <t xml:space="preserve">The length (L) of the spiral = angle </t>
    </r>
    <r>
      <rPr>
        <sz val="11"/>
        <color theme="1"/>
        <rFont val="Calibri"/>
        <family val="2"/>
      </rPr>
      <t>∆ [rads] * 2R   e.g.,   (angle ∆ [deg] * PI/180) * 2R</t>
    </r>
  </si>
  <si>
    <t xml:space="preserve"> </t>
  </si>
  <si>
    <t>The offset from the tangent value "y" at any arbitrary point is:</t>
  </si>
  <si>
    <t>The value of "r" at any point along tangent used here is: The answers are the same.</t>
  </si>
  <si>
    <t>Z =</t>
  </si>
  <si>
    <t>o =</t>
  </si>
  <si>
    <t>R + o =</t>
  </si>
  <si>
    <r>
      <t xml:space="preserve">Eq 4 </t>
    </r>
    <r>
      <rPr>
        <sz val="11"/>
        <color theme="1"/>
        <rFont val="Calibri"/>
        <family val="2"/>
      </rPr>
      <t>x</t>
    </r>
    <r>
      <rPr>
        <sz val="11"/>
        <color theme="1"/>
        <rFont val="Calibri"/>
        <family val="2"/>
        <scheme val="minor"/>
      </rPr>
      <t xml:space="preserve"> "o"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</si>
</sst>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7" xfId="0" applyNumberFormat="1" applyFill="1" applyBorder="1"/>
    <xf numFmtId="165" fontId="0" fillId="0" borderId="7" xfId="0" applyNumberFormat="1" applyFill="1" applyBorder="1"/>
    <xf numFmtId="165" fontId="0" fillId="0" borderId="7" xfId="0" applyNumberFormat="1" applyBorder="1" applyAlignment="1">
      <alignment horizontal="center"/>
    </xf>
    <xf numFmtId="165" fontId="0" fillId="0" borderId="7" xfId="0" applyNumberFormat="1" applyBorder="1"/>
    <xf numFmtId="0" fontId="1" fillId="0" borderId="8" xfId="0" applyFont="1" applyBorder="1" applyAlignment="1">
      <alignment horizontal="center"/>
    </xf>
    <xf numFmtId="0" fontId="0" fillId="0" borderId="10" xfId="0" applyBorder="1"/>
    <xf numFmtId="165" fontId="0" fillId="3" borderId="5" xfId="0" applyNumberFormat="1" applyFill="1" applyBorder="1" applyProtection="1">
      <protection locked="0"/>
    </xf>
    <xf numFmtId="165" fontId="0" fillId="3" borderId="7" xfId="0" applyNumberFormat="1" applyFill="1" applyBorder="1" applyProtection="1">
      <protection locked="0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1" xfId="0" applyFill="1" applyBorder="1" applyAlignment="1">
      <alignment horizontal="left"/>
    </xf>
    <xf numFmtId="0" fontId="0" fillId="0" borderId="9" xfId="0" applyBorder="1"/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5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358924941495714E-2"/>
          <c:y val="3.6433649762330197E-2"/>
          <c:w val="0.63134234167502012"/>
          <c:h val="0.8498637328054679"/>
        </c:manualLayout>
      </c:layout>
      <c:lineChart>
        <c:grouping val="standard"/>
        <c:varyColors val="0"/>
        <c:ser>
          <c:idx val="0"/>
          <c:order val="0"/>
          <c:val>
            <c:numRef>
              <c:f>Spiral!$E$34:$E$34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Spiral!$F$34:$F$42</c:f>
              <c:numCache>
                <c:formatCode>0.000</c:formatCode>
                <c:ptCount val="9"/>
              </c:numCache>
            </c:numRef>
          </c:val>
          <c:smooth val="0"/>
        </c:ser>
        <c:ser>
          <c:idx val="3"/>
          <c:order val="2"/>
          <c:val>
            <c:numRef>
              <c:f>Spiral!#REF!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marker val="1"/>
        <c:smooth val="0"/>
        <c:axId val="147596800"/>
        <c:axId val="147084928"/>
      </c:lineChart>
      <c:catAx>
        <c:axId val="14759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7084928"/>
        <c:crosses val="autoZero"/>
        <c:auto val="0"/>
        <c:lblAlgn val="ctr"/>
        <c:lblOffset val="100"/>
        <c:tickLblSkip val="1"/>
        <c:noMultiLvlLbl val="0"/>
      </c:catAx>
      <c:valAx>
        <c:axId val="147084928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47596800"/>
        <c:crossesAt val="1"/>
        <c:crossBetween val="between"/>
        <c:majorUnit val="0.5"/>
        <c:minorUnit val="0.1"/>
      </c:valAx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5" l="0.25" r="0.25" t="0.75" header="0.3" footer="0.3"/>
    <c:pageSetup paperSize="3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259219</xdr:colOff>
      <xdr:row>0</xdr:row>
      <xdr:rowOff>88583</xdr:rowOff>
    </xdr:from>
    <xdr:to>
      <xdr:col>6</xdr:col>
      <xdr:colOff>390596</xdr:colOff>
      <xdr:row>17</xdr:row>
      <xdr:rowOff>48856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2362" y="88583"/>
          <a:ext cx="3397091" cy="31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293916</xdr:colOff>
      <xdr:row>11</xdr:row>
      <xdr:rowOff>76198</xdr:rowOff>
    </xdr:from>
    <xdr:to>
      <xdr:col>2</xdr:col>
      <xdr:colOff>1153910</xdr:colOff>
      <xdr:row>11</xdr:row>
      <xdr:rowOff>435436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659" y="2520041"/>
          <a:ext cx="859994" cy="359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555171</xdr:colOff>
      <xdr:row>12</xdr:row>
      <xdr:rowOff>70756</xdr:rowOff>
    </xdr:from>
    <xdr:to>
      <xdr:col>2</xdr:col>
      <xdr:colOff>1023269</xdr:colOff>
      <xdr:row>12</xdr:row>
      <xdr:rowOff>429994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6914" y="3058885"/>
          <a:ext cx="468098" cy="359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419099</xdr:colOff>
      <xdr:row>13</xdr:row>
      <xdr:rowOff>59871</xdr:rowOff>
    </xdr:from>
    <xdr:to>
      <xdr:col>2</xdr:col>
      <xdr:colOff>1039601</xdr:colOff>
      <xdr:row>13</xdr:row>
      <xdr:rowOff>419109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0842" y="3592285"/>
          <a:ext cx="620502" cy="359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478967</xdr:colOff>
      <xdr:row>14</xdr:row>
      <xdr:rowOff>92524</xdr:rowOff>
    </xdr:from>
    <xdr:to>
      <xdr:col>2</xdr:col>
      <xdr:colOff>925293</xdr:colOff>
      <xdr:row>14</xdr:row>
      <xdr:rowOff>429990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10" y="4169224"/>
          <a:ext cx="446326" cy="337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484415</xdr:colOff>
      <xdr:row>15</xdr:row>
      <xdr:rowOff>65312</xdr:rowOff>
    </xdr:from>
    <xdr:to>
      <xdr:col>2</xdr:col>
      <xdr:colOff>947070</xdr:colOff>
      <xdr:row>15</xdr:row>
      <xdr:rowOff>402778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6158" y="4686298"/>
          <a:ext cx="462655" cy="337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16</xdr:row>
      <xdr:rowOff>70756</xdr:rowOff>
    </xdr:from>
    <xdr:to>
      <xdr:col>2</xdr:col>
      <xdr:colOff>936171</xdr:colOff>
      <xdr:row>16</xdr:row>
      <xdr:rowOff>429984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743" y="5687785"/>
          <a:ext cx="555171" cy="359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68036</xdr:rowOff>
    </xdr:from>
    <xdr:to>
      <xdr:col>15</xdr:col>
      <xdr:colOff>639535</xdr:colOff>
      <xdr:row>33</xdr:row>
      <xdr:rowOff>163285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L45"/>
  <sheetViews>
    <sheetView tabSelected="1" zoomScaleNormal="100" workbookViewId="0">
      <selection activeCell="G19" sqref="G19"/>
    </sheetView>
  </sheetViews>
  <sheetFormatPr defaultRowHeight="14.6" x14ac:dyDescent="0.4"/>
  <cols>
    <col min="7" max="7" width="10" bestFit="1" customWidth="1"/>
  </cols>
  <sheetData>
    <row r="18" spans="2:12" ht="15" thickBot="1" x14ac:dyDescent="0.45"/>
    <row r="19" spans="2:12" ht="15" customHeight="1" thickTop="1" x14ac:dyDescent="0.4">
      <c r="B19" s="28" t="s">
        <v>3</v>
      </c>
      <c r="C19" s="47" t="s">
        <v>4</v>
      </c>
      <c r="D19" s="47"/>
      <c r="E19" s="47"/>
      <c r="F19" s="29" t="s">
        <v>13</v>
      </c>
      <c r="G19" s="38">
        <v>20</v>
      </c>
      <c r="J19" s="13"/>
    </row>
    <row r="20" spans="2:12" s="6" customFormat="1" x14ac:dyDescent="0.4">
      <c r="B20" s="30" t="s">
        <v>16</v>
      </c>
      <c r="C20" s="15" t="s">
        <v>17</v>
      </c>
      <c r="D20" s="15"/>
      <c r="E20" s="15"/>
      <c r="F20" s="31" t="s">
        <v>13</v>
      </c>
      <c r="G20" s="39">
        <v>8</v>
      </c>
      <c r="K20" s="5"/>
    </row>
    <row r="21" spans="2:12" x14ac:dyDescent="0.4">
      <c r="B21" s="30" t="s">
        <v>1</v>
      </c>
      <c r="C21" s="46" t="s">
        <v>19</v>
      </c>
      <c r="D21" s="46"/>
      <c r="E21" s="46"/>
      <c r="F21" s="46"/>
      <c r="G21" s="32">
        <f>G20/(2*G19)*180/PI()</f>
        <v>11.459155902616464</v>
      </c>
    </row>
    <row r="22" spans="2:12" x14ac:dyDescent="0.4">
      <c r="B22" s="30" t="s">
        <v>2</v>
      </c>
      <c r="C22" s="46" t="s">
        <v>6</v>
      </c>
      <c r="D22" s="46"/>
      <c r="E22" s="46"/>
      <c r="F22" s="15"/>
      <c r="G22" s="33">
        <f>G29*TAN(G21*PI()/180)+(G27)</f>
        <v>8.0652287149079385</v>
      </c>
    </row>
    <row r="23" spans="2:12" x14ac:dyDescent="0.4">
      <c r="B23" s="24" t="s">
        <v>0</v>
      </c>
      <c r="C23" s="46" t="s">
        <v>11</v>
      </c>
      <c r="D23" s="46"/>
      <c r="E23" s="46"/>
      <c r="F23" s="46"/>
      <c r="G23" s="34" t="s">
        <v>15</v>
      </c>
    </row>
    <row r="24" spans="2:12" x14ac:dyDescent="0.4">
      <c r="B24" s="24" t="s">
        <v>10</v>
      </c>
      <c r="C24" s="46" t="s">
        <v>30</v>
      </c>
      <c r="D24" s="46"/>
      <c r="E24" s="46"/>
      <c r="F24" s="15"/>
      <c r="G24" s="35">
        <f>G20-G20^3/(40*G19^2)</f>
        <v>7.968</v>
      </c>
    </row>
    <row r="25" spans="2:12" s="2" customFormat="1" x14ac:dyDescent="0.4">
      <c r="B25" s="24" t="s">
        <v>12</v>
      </c>
      <c r="C25" s="16" t="s">
        <v>27</v>
      </c>
      <c r="D25" s="16"/>
      <c r="E25" s="16"/>
      <c r="F25" s="15"/>
      <c r="G25" s="34" t="s">
        <v>15</v>
      </c>
    </row>
    <row r="26" spans="2:12" x14ac:dyDescent="0.4">
      <c r="B26" s="24" t="s">
        <v>5</v>
      </c>
      <c r="C26" s="16" t="s">
        <v>9</v>
      </c>
      <c r="D26" s="16"/>
      <c r="E26" s="16"/>
      <c r="F26" s="14" t="s">
        <v>48</v>
      </c>
      <c r="G26" s="35">
        <f>G20^2/(6*G19)</f>
        <v>0.53333333333333333</v>
      </c>
    </row>
    <row r="27" spans="2:12" x14ac:dyDescent="0.4">
      <c r="B27" s="24" t="s">
        <v>45</v>
      </c>
      <c r="C27" s="46" t="s">
        <v>31</v>
      </c>
      <c r="D27" s="46"/>
      <c r="E27" s="46"/>
      <c r="F27" s="15"/>
      <c r="G27" s="35">
        <f>G24/2</f>
        <v>3.984</v>
      </c>
    </row>
    <row r="28" spans="2:12" x14ac:dyDescent="0.4">
      <c r="B28" s="30" t="s">
        <v>46</v>
      </c>
      <c r="C28" s="48" t="s">
        <v>8</v>
      </c>
      <c r="D28" s="48"/>
      <c r="E28" s="48"/>
      <c r="F28" s="15"/>
      <c r="G28" s="35">
        <f>G20^2/(24*G19)</f>
        <v>0.13333333333333333</v>
      </c>
    </row>
    <row r="29" spans="2:12" x14ac:dyDescent="0.4">
      <c r="B29" s="30" t="s">
        <v>47</v>
      </c>
      <c r="C29" s="15" t="s">
        <v>7</v>
      </c>
      <c r="D29" s="15"/>
      <c r="E29" s="15"/>
      <c r="F29" s="15"/>
      <c r="G29" s="35">
        <f>G19+G28</f>
        <v>20.133333333333333</v>
      </c>
      <c r="J29" s="5"/>
    </row>
    <row r="30" spans="2:12" ht="15" thickBot="1" x14ac:dyDescent="0.45">
      <c r="B30" s="36" t="s">
        <v>18</v>
      </c>
      <c r="C30" s="49" t="s">
        <v>32</v>
      </c>
      <c r="D30" s="49"/>
      <c r="E30" s="49"/>
      <c r="F30" s="49"/>
      <c r="G30" s="37">
        <f>G26/G24^3</f>
        <v>1.0542673373558535E-3</v>
      </c>
      <c r="L30" s="4"/>
    </row>
    <row r="31" spans="2:12" s="13" customFormat="1" ht="15.45" thickTop="1" thickBot="1" x14ac:dyDescent="0.45">
      <c r="B31" s="19"/>
      <c r="C31" s="20"/>
      <c r="D31" s="20"/>
      <c r="E31" s="20"/>
      <c r="F31" s="20"/>
      <c r="G31" s="21"/>
      <c r="L31" s="4"/>
    </row>
    <row r="32" spans="2:12" s="3" customFormat="1" ht="15" customHeight="1" thickTop="1" x14ac:dyDescent="0.4">
      <c r="B32" s="22" t="s">
        <v>20</v>
      </c>
      <c r="C32" s="50" t="s">
        <v>21</v>
      </c>
      <c r="D32" s="50"/>
      <c r="E32" s="53" t="s">
        <v>14</v>
      </c>
      <c r="F32" s="53"/>
      <c r="G32" s="23" t="s">
        <v>25</v>
      </c>
    </row>
    <row r="33" spans="2:12" s="7" customFormat="1" x14ac:dyDescent="0.4">
      <c r="B33" s="24"/>
      <c r="C33" s="51" t="s">
        <v>22</v>
      </c>
      <c r="D33" s="51"/>
      <c r="E33" s="54" t="s">
        <v>33</v>
      </c>
      <c r="F33" s="54"/>
      <c r="G33" s="25" t="s">
        <v>24</v>
      </c>
    </row>
    <row r="34" spans="2:12" s="3" customFormat="1" x14ac:dyDescent="0.4">
      <c r="B34" s="26">
        <v>0</v>
      </c>
      <c r="C34" s="44">
        <v>0</v>
      </c>
      <c r="D34" s="44"/>
      <c r="E34" s="44">
        <v>0</v>
      </c>
      <c r="F34" s="44"/>
      <c r="G34" s="25">
        <v>0</v>
      </c>
      <c r="J34" s="5"/>
      <c r="K34" s="4"/>
      <c r="L34" s="4"/>
    </row>
    <row r="35" spans="2:12" x14ac:dyDescent="0.4">
      <c r="B35" s="26">
        <v>1</v>
      </c>
      <c r="C35" s="45">
        <f t="shared" ref="C35:C43" si="0">($G$24/10*B35)</f>
        <v>0.79679999999999995</v>
      </c>
      <c r="D35" s="45"/>
      <c r="E35" s="45">
        <f t="shared" ref="E35:E44" si="1">C35^3*$G$30</f>
        <v>5.3333333333333336E-4</v>
      </c>
      <c r="F35" s="45"/>
      <c r="G35" s="40">
        <f t="shared" ref="G35:G44" si="2">$G$24*$G$19/C35</f>
        <v>200.00000000000003</v>
      </c>
      <c r="J35" s="5"/>
      <c r="K35" s="4"/>
      <c r="L35" s="4"/>
    </row>
    <row r="36" spans="2:12" x14ac:dyDescent="0.4">
      <c r="B36" s="26">
        <v>2</v>
      </c>
      <c r="C36" s="45">
        <f t="shared" si="0"/>
        <v>1.5935999999999999</v>
      </c>
      <c r="D36" s="45"/>
      <c r="E36" s="45">
        <f t="shared" si="1"/>
        <v>4.2666666666666669E-3</v>
      </c>
      <c r="F36" s="45"/>
      <c r="G36" s="40">
        <f t="shared" si="2"/>
        <v>100.00000000000001</v>
      </c>
      <c r="J36" s="5"/>
      <c r="K36" s="4"/>
      <c r="L36" s="4"/>
    </row>
    <row r="37" spans="2:12" x14ac:dyDescent="0.4">
      <c r="B37" s="26">
        <v>3</v>
      </c>
      <c r="C37" s="45">
        <f t="shared" si="0"/>
        <v>2.3903999999999996</v>
      </c>
      <c r="D37" s="45"/>
      <c r="E37" s="45">
        <f t="shared" si="1"/>
        <v>1.4399999999999996E-2</v>
      </c>
      <c r="F37" s="45"/>
      <c r="G37" s="40">
        <f t="shared" si="2"/>
        <v>66.666666666666686</v>
      </c>
      <c r="J37" s="5"/>
      <c r="K37" s="4"/>
      <c r="L37" s="4"/>
    </row>
    <row r="38" spans="2:12" x14ac:dyDescent="0.4">
      <c r="B38" s="26">
        <v>4</v>
      </c>
      <c r="C38" s="45">
        <f t="shared" si="0"/>
        <v>3.1871999999999998</v>
      </c>
      <c r="D38" s="45"/>
      <c r="E38" s="45">
        <f t="shared" si="1"/>
        <v>3.4133333333333335E-2</v>
      </c>
      <c r="F38" s="45"/>
      <c r="G38" s="40">
        <f t="shared" si="2"/>
        <v>50.000000000000007</v>
      </c>
      <c r="J38" s="5"/>
      <c r="K38" s="4"/>
      <c r="L38" s="4"/>
    </row>
    <row r="39" spans="2:12" x14ac:dyDescent="0.4">
      <c r="B39" s="26">
        <v>5</v>
      </c>
      <c r="C39" s="45">
        <f t="shared" si="0"/>
        <v>3.984</v>
      </c>
      <c r="D39" s="45"/>
      <c r="E39" s="45">
        <f t="shared" si="1"/>
        <v>6.6666666666666666E-2</v>
      </c>
      <c r="F39" s="45"/>
      <c r="G39" s="40">
        <f t="shared" si="2"/>
        <v>40.000000000000007</v>
      </c>
      <c r="J39" s="5"/>
      <c r="K39" s="4"/>
      <c r="L39" s="4"/>
    </row>
    <row r="40" spans="2:12" x14ac:dyDescent="0.4">
      <c r="B40" s="26">
        <v>6</v>
      </c>
      <c r="C40" s="45">
        <f t="shared" si="0"/>
        <v>4.7807999999999993</v>
      </c>
      <c r="D40" s="45"/>
      <c r="E40" s="45">
        <f t="shared" si="1"/>
        <v>0.11519999999999997</v>
      </c>
      <c r="F40" s="45"/>
      <c r="G40" s="40">
        <f t="shared" si="2"/>
        <v>33.333333333333343</v>
      </c>
      <c r="J40" s="5"/>
      <c r="K40" s="4"/>
      <c r="L40" s="4"/>
    </row>
    <row r="41" spans="2:12" x14ac:dyDescent="0.4">
      <c r="B41" s="26">
        <v>7</v>
      </c>
      <c r="C41" s="45">
        <f t="shared" si="0"/>
        <v>5.5775999999999994</v>
      </c>
      <c r="D41" s="45"/>
      <c r="E41" s="45">
        <f t="shared" si="1"/>
        <v>0.18293333333333331</v>
      </c>
      <c r="F41" s="45"/>
      <c r="G41" s="40">
        <f t="shared" si="2"/>
        <v>28.571428571428577</v>
      </c>
      <c r="J41" s="5"/>
      <c r="K41" s="4"/>
      <c r="L41" s="4"/>
    </row>
    <row r="42" spans="2:12" x14ac:dyDescent="0.4">
      <c r="B42" s="26">
        <v>8</v>
      </c>
      <c r="C42" s="45">
        <f t="shared" si="0"/>
        <v>6.3743999999999996</v>
      </c>
      <c r="D42" s="45"/>
      <c r="E42" s="45">
        <f t="shared" si="1"/>
        <v>0.27306666666666668</v>
      </c>
      <c r="F42" s="45"/>
      <c r="G42" s="40">
        <f t="shared" si="2"/>
        <v>25.000000000000004</v>
      </c>
      <c r="J42" s="5"/>
      <c r="K42" s="4"/>
      <c r="L42" s="4"/>
    </row>
    <row r="43" spans="2:12" x14ac:dyDescent="0.4">
      <c r="B43" s="24">
        <v>9</v>
      </c>
      <c r="C43" s="45">
        <f t="shared" si="0"/>
        <v>7.1711999999999998</v>
      </c>
      <c r="D43" s="45"/>
      <c r="E43" s="45">
        <f t="shared" si="1"/>
        <v>0.38880000000000003</v>
      </c>
      <c r="F43" s="45"/>
      <c r="G43" s="40">
        <f t="shared" si="2"/>
        <v>22.222222222222225</v>
      </c>
    </row>
    <row r="44" spans="2:12" ht="15" thickBot="1" x14ac:dyDescent="0.45">
      <c r="B44" s="27">
        <v>10</v>
      </c>
      <c r="C44" s="52">
        <f>$G$24</f>
        <v>7.968</v>
      </c>
      <c r="D44" s="52"/>
      <c r="E44" s="52">
        <f t="shared" si="1"/>
        <v>0.53333333333333333</v>
      </c>
      <c r="F44" s="52"/>
      <c r="G44" s="41">
        <f t="shared" si="2"/>
        <v>20.000000000000004</v>
      </c>
    </row>
    <row r="45" spans="2:12" ht="15" thickTop="1" x14ac:dyDescent="0.4">
      <c r="C45" s="1"/>
      <c r="G45" s="1"/>
    </row>
  </sheetData>
  <sheetProtection sheet="1" objects="1" scenarios="1" selectLockedCells="1"/>
  <mergeCells count="34">
    <mergeCell ref="E44:F44"/>
    <mergeCell ref="C38:D38"/>
    <mergeCell ref="C23:F23"/>
    <mergeCell ref="C39:D39"/>
    <mergeCell ref="C43:D43"/>
    <mergeCell ref="C44:D44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C40:D40"/>
    <mergeCell ref="C41:D41"/>
    <mergeCell ref="C42:D42"/>
    <mergeCell ref="C19:E19"/>
    <mergeCell ref="C28:E28"/>
    <mergeCell ref="C30:F30"/>
    <mergeCell ref="C32:D32"/>
    <mergeCell ref="C33:D33"/>
    <mergeCell ref="C34:D34"/>
    <mergeCell ref="C35:D35"/>
    <mergeCell ref="C36:D36"/>
    <mergeCell ref="C37:D37"/>
    <mergeCell ref="C21:F21"/>
    <mergeCell ref="C22:E22"/>
    <mergeCell ref="C27:E27"/>
    <mergeCell ref="C24:E24"/>
  </mergeCells>
  <printOptions horizontalCentered="1"/>
  <pageMargins left="0.95" right="0.95" top="1" bottom="0.5" header="0.55000000000000004" footer="0.3"/>
  <pageSetup orientation="portrait" r:id="rId1"/>
  <headerFooter>
    <oddHeader xml:space="preserve">&amp;C&amp;14Cubic Spiral Easement from Tangent to Curve Track&amp;11
Jim Exler. 1/24/2023&amp;R
</oddHeader>
    <oddFooter>&amp;C&amp;F 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Layout" zoomScaleNormal="100" workbookViewId="0">
      <selection activeCell="B11" sqref="B11"/>
    </sheetView>
  </sheetViews>
  <sheetFormatPr defaultRowHeight="14.6" x14ac:dyDescent="0.4"/>
  <cols>
    <col min="2" max="2" width="56.3046875" customWidth="1"/>
    <col min="3" max="3" width="18.3046875" customWidth="1"/>
  </cols>
  <sheetData>
    <row r="1" spans="1:8" ht="29.15" x14ac:dyDescent="0.4">
      <c r="A1" s="8"/>
      <c r="B1" s="10" t="s">
        <v>34</v>
      </c>
    </row>
    <row r="2" spans="1:8" ht="15" x14ac:dyDescent="0.25">
      <c r="A2" s="8"/>
      <c r="B2" s="10"/>
      <c r="C2" s="9"/>
      <c r="D2" s="9"/>
      <c r="E2" s="9"/>
      <c r="F2" s="9"/>
      <c r="G2" s="9"/>
      <c r="H2" s="9"/>
    </row>
    <row r="3" spans="1:8" ht="15" x14ac:dyDescent="0.25">
      <c r="A3" s="8"/>
      <c r="B3" s="10" t="s">
        <v>23</v>
      </c>
      <c r="C3" s="9"/>
      <c r="D3" s="9"/>
      <c r="E3" s="9"/>
      <c r="F3" s="9"/>
      <c r="G3" s="9"/>
      <c r="H3" s="9"/>
    </row>
    <row r="4" spans="1:8" s="9" customFormat="1" ht="15" x14ac:dyDescent="0.25">
      <c r="A4" s="8"/>
      <c r="C4" s="11"/>
    </row>
    <row r="5" spans="1:8" x14ac:dyDescent="0.4">
      <c r="A5" s="8" t="s">
        <v>28</v>
      </c>
      <c r="B5" s="10" t="s">
        <v>40</v>
      </c>
      <c r="C5" s="9"/>
      <c r="D5" s="9"/>
      <c r="E5" s="9"/>
      <c r="F5" s="9"/>
      <c r="G5" s="9"/>
      <c r="H5" s="9"/>
    </row>
    <row r="6" spans="1:8" ht="15" customHeight="1" x14ac:dyDescent="0.25">
      <c r="A6" s="8"/>
      <c r="C6" s="9"/>
      <c r="D6" s="9"/>
      <c r="E6" s="9"/>
      <c r="F6" s="9"/>
      <c r="G6" s="9"/>
      <c r="H6" s="9"/>
    </row>
    <row r="7" spans="1:8" s="43" customFormat="1" ht="36" customHeight="1" x14ac:dyDescent="0.4">
      <c r="A7" s="8" t="s">
        <v>29</v>
      </c>
      <c r="B7" s="17" t="s">
        <v>41</v>
      </c>
      <c r="C7" s="42"/>
      <c r="D7" s="42"/>
      <c r="E7" s="42"/>
      <c r="F7" s="42"/>
      <c r="G7" s="42"/>
      <c r="H7" s="42"/>
    </row>
    <row r="8" spans="1:8" ht="15" x14ac:dyDescent="0.25">
      <c r="A8" s="8"/>
      <c r="C8" s="9"/>
      <c r="D8" s="9"/>
      <c r="E8" s="9"/>
      <c r="F8" s="9"/>
      <c r="G8" s="9"/>
      <c r="H8" s="9"/>
    </row>
    <row r="9" spans="1:8" ht="29.15" x14ac:dyDescent="0.4">
      <c r="A9" s="12" t="s">
        <v>39</v>
      </c>
      <c r="B9" s="17" t="s">
        <v>26</v>
      </c>
      <c r="C9" s="9"/>
      <c r="D9" s="9"/>
      <c r="E9" s="9"/>
      <c r="F9" s="9"/>
      <c r="G9" s="9"/>
      <c r="H9" s="9"/>
    </row>
    <row r="10" spans="1:8" ht="15" x14ac:dyDescent="0.25">
      <c r="A10" s="8"/>
      <c r="B10" s="10"/>
      <c r="C10" s="9"/>
      <c r="D10" s="9"/>
      <c r="E10" s="9"/>
      <c r="F10" s="9"/>
      <c r="G10" s="9"/>
      <c r="H10" s="9"/>
    </row>
    <row r="11" spans="1:8" x14ac:dyDescent="0.4">
      <c r="A11" s="8"/>
      <c r="B11" s="10"/>
      <c r="C11" s="9"/>
      <c r="D11" s="9"/>
      <c r="E11" s="9"/>
      <c r="F11" s="9"/>
      <c r="G11" s="9"/>
      <c r="H11" s="9"/>
    </row>
    <row r="12" spans="1:8" ht="43.2" customHeight="1" x14ac:dyDescent="0.4">
      <c r="A12" s="8"/>
      <c r="B12" s="17" t="s">
        <v>35</v>
      </c>
      <c r="C12" s="9"/>
      <c r="D12" s="9"/>
      <c r="E12" s="9"/>
      <c r="F12" s="9"/>
      <c r="G12" s="9"/>
      <c r="H12" s="9"/>
    </row>
    <row r="13" spans="1:8" ht="43.2" customHeight="1" x14ac:dyDescent="0.4">
      <c r="A13" s="8"/>
      <c r="B13" s="18" t="s">
        <v>36</v>
      </c>
      <c r="C13" s="9"/>
      <c r="D13" s="9"/>
      <c r="E13" s="9"/>
      <c r="F13" s="9"/>
      <c r="G13" s="9"/>
      <c r="H13" s="9"/>
    </row>
    <row r="14" spans="1:8" ht="43.2" customHeight="1" x14ac:dyDescent="0.4">
      <c r="A14" s="8"/>
      <c r="B14" s="18" t="s">
        <v>37</v>
      </c>
      <c r="C14" s="9"/>
      <c r="D14" s="9"/>
      <c r="E14" s="9"/>
      <c r="F14" s="9"/>
      <c r="G14" s="9"/>
      <c r="H14" s="9"/>
    </row>
    <row r="15" spans="1:8" ht="43.2" customHeight="1" x14ac:dyDescent="0.4">
      <c r="A15" s="8"/>
      <c r="B15" s="17" t="s">
        <v>38</v>
      </c>
      <c r="C15" s="9"/>
      <c r="D15" s="9"/>
      <c r="E15" s="9"/>
      <c r="F15" s="9"/>
      <c r="G15" s="9"/>
      <c r="H15" s="9"/>
    </row>
    <row r="16" spans="1:8" ht="43.2" customHeight="1" x14ac:dyDescent="0.4">
      <c r="A16" s="8"/>
      <c r="B16" s="18" t="s">
        <v>44</v>
      </c>
      <c r="C16" s="9"/>
      <c r="D16" s="9"/>
      <c r="E16" s="9"/>
      <c r="F16" s="9"/>
      <c r="G16" s="9"/>
      <c r="H16" s="9"/>
    </row>
    <row r="17" spans="1:8" ht="43.2" customHeight="1" x14ac:dyDescent="0.4">
      <c r="A17" s="8"/>
      <c r="B17" s="17" t="s">
        <v>43</v>
      </c>
      <c r="C17" t="s">
        <v>42</v>
      </c>
      <c r="D17" s="9"/>
      <c r="E17" s="9"/>
      <c r="F17" s="9"/>
      <c r="G17" s="9"/>
      <c r="H17" s="9"/>
    </row>
    <row r="18" spans="1:8" x14ac:dyDescent="0.4">
      <c r="A18" s="8"/>
      <c r="B18" s="10"/>
      <c r="C18" s="9"/>
      <c r="D18" s="9"/>
      <c r="E18" s="9"/>
      <c r="F18" s="9"/>
      <c r="G18" s="9"/>
      <c r="H18" s="9"/>
    </row>
    <row r="19" spans="1:8" x14ac:dyDescent="0.4">
      <c r="A19" s="8"/>
      <c r="B19" s="10"/>
      <c r="C19" s="9"/>
      <c r="D19" s="9"/>
      <c r="E19" s="9"/>
      <c r="F19" s="9"/>
      <c r="G19" s="9"/>
      <c r="H19" s="9"/>
    </row>
    <row r="20" spans="1:8" x14ac:dyDescent="0.4">
      <c r="A20" s="8"/>
      <c r="B20" s="10"/>
      <c r="C20" s="9"/>
      <c r="D20" s="9"/>
      <c r="E20" s="9"/>
      <c r="F20" s="9"/>
      <c r="G20" s="9"/>
      <c r="H20" s="9"/>
    </row>
    <row r="21" spans="1:8" x14ac:dyDescent="0.4">
      <c r="A21" s="8"/>
      <c r="B21" s="10"/>
      <c r="C21" s="9"/>
      <c r="D21" s="9"/>
      <c r="E21" s="9"/>
      <c r="F21" s="9"/>
      <c r="G21" s="9"/>
      <c r="H21" s="9"/>
    </row>
    <row r="22" spans="1:8" x14ac:dyDescent="0.4">
      <c r="A22" s="8"/>
      <c r="C22" s="9"/>
      <c r="D22" s="9"/>
      <c r="E22" s="9"/>
      <c r="F22" s="9"/>
      <c r="G22" s="9"/>
      <c r="H22" s="9"/>
    </row>
    <row r="23" spans="1:8" x14ac:dyDescent="0.4">
      <c r="A23" s="8"/>
      <c r="B23" s="10"/>
    </row>
    <row r="24" spans="1:8" x14ac:dyDescent="0.4">
      <c r="A24" s="8"/>
      <c r="B24" s="10"/>
    </row>
    <row r="25" spans="1:8" x14ac:dyDescent="0.4">
      <c r="A25" s="8"/>
      <c r="B25" s="10"/>
    </row>
    <row r="26" spans="1:8" x14ac:dyDescent="0.4">
      <c r="A26" s="8"/>
      <c r="B26" s="9"/>
    </row>
    <row r="27" spans="1:8" x14ac:dyDescent="0.4">
      <c r="A27" s="8"/>
    </row>
    <row r="28" spans="1:8" x14ac:dyDescent="0.4">
      <c r="A28" s="8"/>
    </row>
    <row r="29" spans="1:8" x14ac:dyDescent="0.4">
      <c r="A29" s="8"/>
    </row>
    <row r="30" spans="1:8" x14ac:dyDescent="0.4">
      <c r="A30" s="8"/>
    </row>
  </sheetData>
  <pageMargins left="0.7" right="0.7" top="0.75" bottom="0.75" header="0.3" footer="0.3"/>
  <pageSetup orientation="portrait" r:id="rId1"/>
  <headerFooter>
    <oddHeader>&amp;CNotes and Rules of Thumb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view="pageLayout" zoomScale="80" zoomScaleNormal="100" zoomScalePageLayoutView="80" workbookViewId="0">
      <selection activeCell="D40" sqref="D40"/>
    </sheetView>
  </sheetViews>
  <sheetFormatPr defaultColWidth="9.15234375" defaultRowHeight="14.6" x14ac:dyDescent="0.4"/>
  <cols>
    <col min="1" max="23" width="12.69140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</sheetData>
  <pageMargins left="0.25" right="0.25" top="0.75" bottom="0.75" header="0.3" footer="0.3"/>
  <pageSetup paperSize="3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Spiral</vt:lpstr>
      <vt:lpstr>Notes</vt:lpstr>
      <vt:lpstr>Plot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cp:lastPrinted>2023-01-25T18:59:41Z</cp:lastPrinted>
  <dcterms:created xsi:type="dcterms:W3CDTF">2017-11-30T22:22:03Z</dcterms:created>
  <dcterms:modified xsi:type="dcterms:W3CDTF">2023-03-20T16:07:34Z</dcterms:modified>
</cp:coreProperties>
</file>